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3040" windowHeight="9096"/>
  </bookViews>
  <sheets>
    <sheet name="AlfaMix" sheetId="3" r:id="rId1"/>
  </sheets>
  <definedNames>
    <definedName name="_xlnm._FilterDatabase" localSheetId="0" hidden="1">AlfaMix!$A$61:$H$76</definedName>
  </definedNames>
  <calcPr calcId="152511" refMode="R1C1"/>
</workbook>
</file>

<file path=xl/calcChain.xml><?xml version="1.0" encoding="utf-8"?>
<calcChain xmlns="http://schemas.openxmlformats.org/spreadsheetml/2006/main">
  <c r="D59" i="3" l="1"/>
  <c r="F63" i="3" l="1"/>
  <c r="H63" i="3" s="1"/>
  <c r="J63" i="3" s="1"/>
  <c r="F76" i="3"/>
  <c r="H76" i="3" s="1"/>
  <c r="J76" i="3" s="1"/>
  <c r="F75" i="3"/>
  <c r="H75" i="3" s="1"/>
  <c r="J75" i="3" s="1"/>
  <c r="F74" i="3"/>
  <c r="H74" i="3" s="1"/>
  <c r="J74" i="3" s="1"/>
  <c r="F73" i="3"/>
  <c r="H73" i="3" s="1"/>
  <c r="J73" i="3" s="1"/>
  <c r="F72" i="3"/>
  <c r="H72" i="3" s="1"/>
  <c r="J72" i="3" s="1"/>
  <c r="F71" i="3"/>
  <c r="H71" i="3" s="1"/>
  <c r="J71" i="3" s="1"/>
  <c r="F70" i="3"/>
  <c r="H70" i="3" s="1"/>
  <c r="J70" i="3" s="1"/>
  <c r="F69" i="3"/>
  <c r="H69" i="3" s="1"/>
  <c r="J69" i="3" s="1"/>
  <c r="F68" i="3"/>
  <c r="H68" i="3" s="1"/>
  <c r="J68" i="3" s="1"/>
  <c r="F67" i="3"/>
  <c r="H67" i="3" s="1"/>
  <c r="J67" i="3" s="1"/>
  <c r="F66" i="3"/>
  <c r="H66" i="3" s="1"/>
  <c r="J66" i="3" s="1"/>
  <c r="F65" i="3"/>
  <c r="H65" i="3" s="1"/>
  <c r="F64" i="3"/>
  <c r="F62" i="3"/>
  <c r="H62" i="3" s="1"/>
  <c r="H64" i="3" l="1"/>
  <c r="B79" i="3" s="1"/>
  <c r="J65" i="3"/>
  <c r="J62" i="3"/>
  <c r="B81" i="3" l="1"/>
  <c r="H77" i="3"/>
  <c r="J78" i="3"/>
  <c r="H79" i="3" s="1"/>
  <c r="J64" i="3"/>
  <c r="H81" i="3" l="1"/>
</calcChain>
</file>

<file path=xl/sharedStrings.xml><?xml version="1.0" encoding="utf-8"?>
<sst xmlns="http://schemas.openxmlformats.org/spreadsheetml/2006/main" count="132" uniqueCount="102">
  <si>
    <t>шт.</t>
  </si>
  <si>
    <t>м.</t>
  </si>
  <si>
    <t>арт.</t>
  </si>
  <si>
    <t>Площадь, м2</t>
  </si>
  <si>
    <t>ВЫБРАТЬ ТОЛЩИНУ!</t>
  </si>
  <si>
    <t>ВЫБРАТЬ МАТЕРИАЛЫ!</t>
  </si>
  <si>
    <t xml:space="preserve">шаг 1-й </t>
  </si>
  <si>
    <t>в ячейке "Площадь, м2" введите площадь вашего объекта в кв.м.</t>
  </si>
  <si>
    <t>шаг 2-й</t>
  </si>
  <si>
    <t>шаг 3-й</t>
  </si>
  <si>
    <t>шаг 4-й</t>
  </si>
  <si>
    <t>Порядок расчетов стоимости и перечня материалов по монтажу системы сухих теплых полов</t>
  </si>
  <si>
    <t>а) "змейка в змейке"</t>
  </si>
  <si>
    <t>б) "улитка"</t>
  </si>
  <si>
    <t>в) "змейка в змейке"</t>
  </si>
  <si>
    <t xml:space="preserve">а) "клей-цемент для монтажа блоков на бетон" </t>
  </si>
  <si>
    <t>б) "клей акриловый для монтажа блоков на бетон или доску"</t>
  </si>
  <si>
    <t>а) "монтаж под ламинат"</t>
  </si>
  <si>
    <t>б) "монтаж под плитку"</t>
  </si>
  <si>
    <t>шаг 5-й</t>
  </si>
  <si>
    <t>если у вас есть потребность в комплектации объекта трубами</t>
  </si>
  <si>
    <t>шаг 6-й</t>
  </si>
  <si>
    <t>а) "20 мм"</t>
  </si>
  <si>
    <t>б) "30 мм"</t>
  </si>
  <si>
    <t xml:space="preserve">в фильтре ячейки "ВЫБРАТЬ МАТЕРИАЛЫ" отметьте значком строку </t>
  </si>
  <si>
    <t>"трубы PERT AlfaMix"</t>
  </si>
  <si>
    <t>блок сухого пола "змейка в змейке" (выбрать 1 из 3)</t>
  </si>
  <si>
    <t>блок сухого пола "змейка" (выбрать 1 из 3)</t>
  </si>
  <si>
    <t>блок сухого пола "улитка" (выбрать 1 из 3)</t>
  </si>
  <si>
    <t>клей-цемент для монтажа блоков на бетон (выбрать 1 из 2)</t>
  </si>
  <si>
    <t>клей акриловый для монтажа блоков на бетон или доску  (выбрать 1 из 2)</t>
  </si>
  <si>
    <t xml:space="preserve">монтаж под ламинат (выбрать 1 из 2) </t>
  </si>
  <si>
    <t>монтаж под плитку (выбрать 1 из 2)</t>
  </si>
  <si>
    <t>материалы по монтажу</t>
  </si>
  <si>
    <t>шаг 7-й</t>
  </si>
  <si>
    <t>а) "материалы по монтажу"</t>
  </si>
  <si>
    <t xml:space="preserve">трубы PERT AlfaMix   </t>
  </si>
  <si>
    <t xml:space="preserve">краевая лента  </t>
  </si>
  <si>
    <t xml:space="preserve"> толщина 20 мм (выбрать 1 из 2)</t>
  </si>
  <si>
    <t>толщина 30 мм (выбрать 1 из 2)</t>
  </si>
  <si>
    <t>уп.</t>
  </si>
  <si>
    <r>
      <t xml:space="preserve">в фильтре ячейки "ВЫБРАТЬ МАТЕРИАЛЫ" отметьте значком </t>
    </r>
    <r>
      <rPr>
        <b/>
        <sz val="9"/>
        <color theme="1"/>
        <rFont val="Arial"/>
        <family val="2"/>
        <charset val="204"/>
      </rPr>
      <t>ОДИН</t>
    </r>
    <r>
      <rPr>
        <sz val="9"/>
        <color theme="1"/>
        <rFont val="Arial"/>
        <family val="2"/>
        <charset val="204"/>
      </rPr>
      <t xml:space="preserve"> из </t>
    </r>
    <r>
      <rPr>
        <b/>
        <sz val="9"/>
        <color theme="1"/>
        <rFont val="Arial"/>
        <family val="2"/>
        <charset val="204"/>
      </rPr>
      <t xml:space="preserve">ТРЕХ </t>
    </r>
    <r>
      <rPr>
        <sz val="9"/>
        <color theme="1"/>
        <rFont val="Arial"/>
        <family val="2"/>
        <charset val="204"/>
      </rPr>
      <t xml:space="preserve">типов блоков сухих теплых полов </t>
    </r>
  </si>
  <si>
    <r>
      <t xml:space="preserve">в фильтре ячейки "ВЫБРАТЬ МАТЕРИАЛЫ" отметьте значком </t>
    </r>
    <r>
      <rPr>
        <b/>
        <sz val="9"/>
        <color theme="1"/>
        <rFont val="Arial"/>
        <family val="2"/>
        <charset val="204"/>
      </rPr>
      <t>ОДИН</t>
    </r>
    <r>
      <rPr>
        <sz val="9"/>
        <color theme="1"/>
        <rFont val="Arial"/>
        <family val="2"/>
        <charset val="204"/>
      </rPr>
      <t xml:space="preserve"> из </t>
    </r>
    <r>
      <rPr>
        <b/>
        <sz val="9"/>
        <color theme="1"/>
        <rFont val="Arial"/>
        <family val="2"/>
        <charset val="204"/>
      </rPr>
      <t xml:space="preserve">ДВУХ </t>
    </r>
    <r>
      <rPr>
        <sz val="9"/>
        <color theme="1"/>
        <rFont val="Arial"/>
        <family val="2"/>
        <charset val="204"/>
      </rPr>
      <t>вариантов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поклейки блоков на пол</t>
    </r>
  </si>
  <si>
    <r>
      <t xml:space="preserve">в фильтре ячейки "ВЫБРАТЬ МАТЕРИАЛЫ" отметьте значком </t>
    </r>
    <r>
      <rPr>
        <b/>
        <sz val="9"/>
        <color theme="1"/>
        <rFont val="Arial"/>
        <family val="2"/>
        <charset val="204"/>
      </rPr>
      <t>ОДИН</t>
    </r>
    <r>
      <rPr>
        <sz val="9"/>
        <color theme="1"/>
        <rFont val="Arial"/>
        <family val="2"/>
        <charset val="204"/>
      </rPr>
      <t xml:space="preserve"> из </t>
    </r>
    <r>
      <rPr>
        <b/>
        <sz val="9"/>
        <color theme="1"/>
        <rFont val="Arial"/>
        <family val="2"/>
        <charset val="204"/>
      </rPr>
      <t xml:space="preserve">ДВУХ </t>
    </r>
    <r>
      <rPr>
        <sz val="9"/>
        <color theme="1"/>
        <rFont val="Arial"/>
        <family val="2"/>
        <charset val="204"/>
      </rPr>
      <t>вариантов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финального покрытия</t>
    </r>
  </si>
  <si>
    <r>
      <t xml:space="preserve">в фильтре ячейки "ВЫБРАТЬ ТОЛЩИНУ"отметьте значком </t>
    </r>
    <r>
      <rPr>
        <b/>
        <sz val="9"/>
        <color theme="1"/>
        <rFont val="Arial"/>
        <family val="2"/>
        <charset val="204"/>
      </rPr>
      <t>ОДИН</t>
    </r>
    <r>
      <rPr>
        <sz val="9"/>
        <color theme="1"/>
        <rFont val="Arial"/>
        <family val="2"/>
        <charset val="204"/>
      </rPr>
      <t xml:space="preserve"> из </t>
    </r>
    <r>
      <rPr>
        <b/>
        <sz val="9"/>
        <color theme="1"/>
        <rFont val="Arial"/>
        <family val="2"/>
        <charset val="204"/>
      </rPr>
      <t>ДВУХ</t>
    </r>
    <r>
      <rPr>
        <sz val="9"/>
        <color theme="1"/>
        <rFont val="Arial"/>
        <family val="2"/>
        <charset val="204"/>
      </rPr>
      <t xml:space="preserve"> вариантов толщины блоков сухого пола*</t>
    </r>
  </si>
  <si>
    <r>
      <t xml:space="preserve">в фильтре ячейки "ВЫБРАТЬ ТОЛЩИНУ" отметьте значком </t>
    </r>
    <r>
      <rPr>
        <b/>
        <sz val="9"/>
        <color theme="1"/>
        <rFont val="Arial"/>
        <family val="2"/>
        <charset val="204"/>
      </rPr>
      <t>строку</t>
    </r>
  </si>
  <si>
    <t>Система збірних водяних теплих підлог AlfaMix українського виробництва</t>
  </si>
  <si>
    <t xml:space="preserve">Комерційна пропозиція  </t>
  </si>
  <si>
    <t xml:space="preserve"> - швидкий розігрів всього за 25 хвилин</t>
  </si>
  <si>
    <t xml:space="preserve"> - надає можливість монтувати водяні теплі підлоги на будь-якому об‘єкті</t>
  </si>
  <si>
    <t xml:space="preserve"> - простий монтаж та готовність до роботи за 72 години</t>
  </si>
  <si>
    <t>адреса:</t>
  </si>
  <si>
    <t>підрядник:</t>
  </si>
  <si>
    <t>найменування</t>
  </si>
  <si>
    <t>кіл-ть</t>
  </si>
  <si>
    <t>ціна</t>
  </si>
  <si>
    <t>од. вим.</t>
  </si>
  <si>
    <t>сума</t>
  </si>
  <si>
    <t>міш.</t>
  </si>
  <si>
    <t>Підкладка під ламінат XPS Rapid 1000x500x3 mm  F-065554 Alfamix (Польща)</t>
  </si>
  <si>
    <t xml:space="preserve">Монтажний клей Mapei Mapeflex 45 (300 мл.) (Італія)  </t>
  </si>
  <si>
    <t xml:space="preserve">Грунтівка акрілова Mapei Eco prim T 5л (Італія)  </t>
  </si>
  <si>
    <t xml:space="preserve">Латексна добавка в клей  Isolastic 10 л. (Італія) </t>
  </si>
  <si>
    <t>Труба PE-RT тип-1 16х2.0мм 6 бар (600м)  с антидифузійнним шаром EVOH AlfaMix (ЄС)</t>
  </si>
  <si>
    <t>Труба PE-RT тип-1 10х1.3мм 6 бар (3000м) с антидифузійнним шаром EVOH AlfaMix  (ЄС)</t>
  </si>
  <si>
    <t>Разом:</t>
  </si>
  <si>
    <t>Клей-цемент Mapei Kerabond T (25кг) (Польща) (під плитку)</t>
  </si>
  <si>
    <t>Клей-цемент Mapei Kerabond T (25кг) (Польща) (під блоки)</t>
  </si>
  <si>
    <t>площа, кв.м.:</t>
  </si>
  <si>
    <t>сума знижки</t>
  </si>
  <si>
    <t>знижка</t>
  </si>
  <si>
    <t>Разом зі знижкою:</t>
  </si>
  <si>
    <t>www.alfamix.com.ua</t>
  </si>
  <si>
    <r>
      <t>Стандартний елемент 1180x580/30мм/труба 16мм (крок 145 мм) (0,68м2</t>
    </r>
    <r>
      <rPr>
        <b/>
        <sz val="8"/>
        <rFont val="Arial"/>
        <family val="2"/>
        <charset val="204"/>
      </rPr>
      <t>) (змійка в змійці)</t>
    </r>
  </si>
  <si>
    <r>
      <t xml:space="preserve">Стандартний елемент 1180x580/20мм/труба 16мм (крок 96 мм) (0,68м2) </t>
    </r>
    <r>
      <rPr>
        <b/>
        <sz val="8"/>
        <rFont val="Arial"/>
        <family val="2"/>
        <charset val="204"/>
      </rPr>
      <t>(змійка в змійці)</t>
    </r>
  </si>
  <si>
    <r>
      <t xml:space="preserve">Стандартний елемент 1180x580/20мм/труба 10мм (шаг 96 мм) (0,68м2) </t>
    </r>
    <r>
      <rPr>
        <b/>
        <sz val="8"/>
        <rFont val="Arial"/>
        <family val="2"/>
        <charset val="204"/>
      </rPr>
      <t>(профіль змійка)</t>
    </r>
  </si>
  <si>
    <r>
      <t xml:space="preserve">Стандартний елемент1180x580/30мм/труба 16мм (шаг 145 мм)  (0,68м2) </t>
    </r>
    <r>
      <rPr>
        <b/>
        <sz val="8"/>
        <rFont val="Arial"/>
        <family val="2"/>
        <charset val="204"/>
      </rPr>
      <t>(профіль змійка)</t>
    </r>
  </si>
  <si>
    <r>
      <t>Елемент універсальний 540x270/30мм/труба 16мм (шаг 135мм) (0,0145м2)</t>
    </r>
    <r>
      <rPr>
        <b/>
        <sz val="8"/>
        <rFont val="Arial"/>
        <family val="2"/>
        <charset val="204"/>
      </rPr>
      <t xml:space="preserve"> (профіль равлик)</t>
    </r>
    <r>
      <rPr>
        <b/>
        <sz val="8"/>
        <color rgb="FFFF0000"/>
        <rFont val="Arial"/>
        <family val="2"/>
        <charset val="204"/>
      </rPr>
      <t xml:space="preserve">  </t>
    </r>
  </si>
  <si>
    <r>
      <t xml:space="preserve">Елемент універсальний 432x216/20мм/труба 10мм (шаг 108мм) (0,0933м2) </t>
    </r>
    <r>
      <rPr>
        <b/>
        <sz val="8"/>
        <rFont val="Arial"/>
        <family val="2"/>
        <charset val="204"/>
      </rPr>
      <t xml:space="preserve">(профіль равлик)  </t>
    </r>
  </si>
  <si>
    <t>Стрічка крайова з клеєм з фольгою 150х8мм (25м в рулоні (Польща) F-066742 Alfamix</t>
  </si>
  <si>
    <t xml:space="preserve"> - монтується там де є обмеження по висоті та навантаженню на перекриття: </t>
  </si>
  <si>
    <t>під ламінат, плитку та паркетну дошку</t>
  </si>
  <si>
    <t xml:space="preserve"> - безкоштовна доставка по всій Україні</t>
  </si>
  <si>
    <t>курс євро/грн:</t>
  </si>
  <si>
    <t>Общая стоимость материалов в евро:</t>
  </si>
  <si>
    <t>Стоимость, евро/м2</t>
  </si>
  <si>
    <t>По вопросам заказа системы обращайтесь по т. +380637547544</t>
  </si>
  <si>
    <t>Либо заполняйте форму на сайте www.alfamix.com.ua</t>
  </si>
  <si>
    <t>В стоимость системы входят доставка и проект со схемой укладки</t>
  </si>
  <si>
    <t>Подписывайтесь на наш канал:</t>
  </si>
  <si>
    <t>Монтаж тёплого пола без стяжки AlfaMix Basic 30мм</t>
  </si>
  <si>
    <t>https://youtu.be/bQ3BAZ3kr-A</t>
  </si>
  <si>
    <t>Сухой водяной тёплый пол без стяжки толщиной 20мм</t>
  </si>
  <si>
    <t>https://youtu.be/OqxqOls4bOQ</t>
  </si>
  <si>
    <t>Монтаж плитки и ламината на сухие теплые полы</t>
  </si>
  <si>
    <t>https://youtu.be/LXMcBxFGBcs</t>
  </si>
  <si>
    <t>Мощность сухого теплого пола AlfaMix_Basic покрытого ламинатом</t>
  </si>
  <si>
    <t>https://www.youtube.com/watch?v=cinB0HyL6MY&amp;t=10s</t>
  </si>
  <si>
    <t xml:space="preserve">Скачать каталог </t>
  </si>
  <si>
    <t>https://www.alfamix.com.ua/_files/ugd/f0177a_0bdfd2e3b4d24b1d8a0b19a7077d3686.pdf</t>
  </si>
  <si>
    <t>Скачать методическое пособие</t>
  </si>
  <si>
    <t>https://www.alfamix.com.ua/_files/ugd/9612b6_b2b90169dee64ff4815a60f0534653e6.pdf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</si>
</sst>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[$€-83C]#,##0.00"/>
    <numFmt numFmtId="165" formatCode="0.0000"/>
    <numFmt numFmtId="166" formatCode="_-* #,##0\ [$UAH]_-;\-* #,##0\ [$UAH]_-;_-* &quot;-&quot;\ [$UAH]_-;_-@_-"/>
  </numFmts>
  <fonts count="18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name val="Arial"/>
      <family val="2"/>
    </font>
    <font>
      <sz val="8"/>
      <name val="Arial"/>
      <family val="2"/>
      <charset val="204"/>
    </font>
    <font>
      <sz val="9"/>
      <color theme="1"/>
      <name val="Arial"/>
      <family val="2"/>
      <charset val="204"/>
    </font>
    <font>
      <b/>
      <u/>
      <sz val="9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9"/>
      <color theme="0"/>
      <name val="Arial"/>
      <family val="2"/>
      <charset val="204"/>
    </font>
    <font>
      <b/>
      <sz val="9"/>
      <name val="Arial"/>
      <family val="2"/>
      <charset val="204"/>
    </font>
    <font>
      <sz val="9"/>
      <color theme="0"/>
      <name val="Arial"/>
      <family val="2"/>
      <charset val="204"/>
    </font>
    <font>
      <sz val="9"/>
      <name val="Arial"/>
      <family val="2"/>
      <charset val="204"/>
    </font>
    <font>
      <sz val="9"/>
      <color theme="1"/>
      <name val="Calibri"/>
      <family val="2"/>
      <scheme val="minor"/>
    </font>
    <font>
      <b/>
      <sz val="11"/>
      <color theme="0"/>
      <name val="Arial"/>
      <family val="2"/>
      <charset val="204"/>
    </font>
    <font>
      <b/>
      <sz val="8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10"/>
      <color theme="0"/>
      <name val="Arial"/>
      <family val="2"/>
      <charset val="204"/>
    </font>
    <font>
      <sz val="10"/>
      <color theme="0"/>
      <name val="Arial"/>
      <family val="2"/>
      <charset val="204"/>
    </font>
    <font>
      <u/>
      <sz val="9"/>
      <color theme="10"/>
      <name val="Arial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70C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1" fillId="0" borderId="0" applyNumberFormat="0" applyFill="0" applyBorder="0" applyAlignment="0" applyProtection="0"/>
    <xf numFmtId="0" fontId="2" fillId="0" borderId="0"/>
    <xf numFmtId="0" fontId="3" fillId="0" borderId="0">
      <alignment horizontal="left"/>
    </xf>
  </cellStyleXfs>
  <cellXfs count="61">
    <xf numFmtId="0" fontId="0" fillId="0" borderId="0" xfId="0"/>
    <xf numFmtId="0" fontId="4" fillId="6" borderId="0" xfId="0" applyFont="1" applyFill="1" applyProtection="1">
      <protection hidden="1"/>
    </xf>
    <xf numFmtId="0" fontId="4" fillId="0" borderId="0" xfId="0" applyFont="1"/>
    <xf numFmtId="0" fontId="4" fillId="0" borderId="0" xfId="0" applyFont="1" applyAlignment="1">
      <alignment horizontal="center"/>
    </xf>
    <xf numFmtId="0" fontId="5" fillId="6" borderId="0" xfId="0" applyFont="1" applyFill="1" applyProtection="1">
      <protection hidden="1"/>
    </xf>
    <xf numFmtId="0" fontId="6" fillId="6" borderId="0" xfId="0" applyFont="1" applyFill="1" applyProtection="1">
      <protection hidden="1"/>
    </xf>
    <xf numFmtId="2" fontId="7" fillId="3" borderId="2" xfId="0" applyNumberFormat="1" applyFont="1" applyFill="1" applyBorder="1" applyAlignment="1">
      <alignment horizontal="center"/>
    </xf>
    <xf numFmtId="2" fontId="7" fillId="6" borderId="0" xfId="0" applyNumberFormat="1" applyFont="1" applyFill="1" applyBorder="1" applyAlignment="1">
      <alignment horizontal="center"/>
    </xf>
    <xf numFmtId="0" fontId="4" fillId="6" borderId="0" xfId="0" applyFont="1" applyFill="1"/>
    <xf numFmtId="0" fontId="4" fillId="6" borderId="0" xfId="0" applyFont="1" applyFill="1" applyAlignment="1">
      <alignment horizontal="center"/>
    </xf>
    <xf numFmtId="0" fontId="7" fillId="4" borderId="1" xfId="0" applyFont="1" applyFill="1" applyBorder="1" applyProtection="1">
      <protection hidden="1"/>
    </xf>
    <xf numFmtId="0" fontId="7" fillId="6" borderId="0" xfId="0" applyFont="1" applyFill="1" applyBorder="1" applyProtection="1">
      <protection hidden="1"/>
    </xf>
    <xf numFmtId="0" fontId="8" fillId="6" borderId="0" xfId="0" applyFont="1" applyFill="1" applyBorder="1" applyProtection="1">
      <protection hidden="1"/>
    </xf>
    <xf numFmtId="0" fontId="8" fillId="0" borderId="0" xfId="0" applyFont="1" applyFill="1"/>
    <xf numFmtId="0" fontId="4" fillId="0" borderId="0" xfId="0" applyFont="1" applyBorder="1"/>
    <xf numFmtId="0" fontId="6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7" fillId="5" borderId="0" xfId="0" applyFont="1" applyFill="1" applyAlignment="1">
      <alignment horizontal="center"/>
    </xf>
    <xf numFmtId="0" fontId="9" fillId="0" borderId="0" xfId="0" applyFont="1"/>
    <xf numFmtId="0" fontId="4" fillId="7" borderId="1" xfId="0" applyFont="1" applyFill="1" applyBorder="1" applyAlignment="1">
      <alignment horizontal="center"/>
    </xf>
    <xf numFmtId="0" fontId="10" fillId="0" borderId="1" xfId="3" applyFont="1" applyBorder="1" applyAlignment="1">
      <alignment horizontal="left" vertical="center"/>
    </xf>
    <xf numFmtId="165" fontId="4" fillId="0" borderId="1" xfId="0" applyNumberFormat="1" applyFont="1" applyBorder="1" applyAlignment="1">
      <alignment horizontal="center"/>
    </xf>
    <xf numFmtId="164" fontId="4" fillId="0" borderId="1" xfId="0" applyNumberFormat="1" applyFont="1" applyBorder="1" applyAlignment="1">
      <alignment horizontal="center"/>
    </xf>
    <xf numFmtId="0" fontId="11" fillId="0" borderId="0" xfId="0" applyFont="1"/>
    <xf numFmtId="2" fontId="4" fillId="0" borderId="1" xfId="0" applyNumberFormat="1" applyFont="1" applyBorder="1" applyAlignment="1">
      <alignment horizontal="center"/>
    </xf>
    <xf numFmtId="2" fontId="12" fillId="3" borderId="4" xfId="0" applyNumberFormat="1" applyFont="1" applyFill="1" applyBorder="1" applyAlignment="1">
      <alignment horizontal="center"/>
    </xf>
    <xf numFmtId="0" fontId="4" fillId="8" borderId="3" xfId="0" applyFont="1" applyFill="1" applyBorder="1" applyAlignment="1">
      <alignment horizontal="center"/>
    </xf>
    <xf numFmtId="164" fontId="6" fillId="0" borderId="0" xfId="0" applyNumberFormat="1" applyFont="1" applyBorder="1" applyAlignment="1">
      <alignment horizontal="center"/>
    </xf>
    <xf numFmtId="0" fontId="8" fillId="0" borderId="1" xfId="3" applyFont="1" applyBorder="1" applyAlignment="1">
      <alignment horizontal="left" vertical="center"/>
    </xf>
    <xf numFmtId="165" fontId="6" fillId="0" borderId="1" xfId="0" applyNumberFormat="1" applyFont="1" applyBorder="1" applyAlignment="1">
      <alignment horizontal="center"/>
    </xf>
    <xf numFmtId="2" fontId="6" fillId="0" borderId="1" xfId="0" applyNumberFormat="1" applyFont="1" applyBorder="1" applyAlignment="1">
      <alignment horizontal="center"/>
    </xf>
    <xf numFmtId="164" fontId="6" fillId="0" borderId="1" xfId="0" applyNumberFormat="1" applyFont="1" applyBorder="1" applyAlignment="1">
      <alignment horizontal="center"/>
    </xf>
    <xf numFmtId="0" fontId="6" fillId="7" borderId="1" xfId="0" applyFont="1" applyFill="1" applyBorder="1" applyAlignment="1">
      <alignment horizontal="center"/>
    </xf>
    <xf numFmtId="0" fontId="6" fillId="8" borderId="3" xfId="0" applyFont="1" applyFill="1" applyBorder="1" applyAlignment="1">
      <alignment horizontal="center"/>
    </xf>
    <xf numFmtId="2" fontId="6" fillId="0" borderId="0" xfId="0" applyNumberFormat="1" applyFont="1" applyBorder="1" applyAlignment="1">
      <alignment horizontal="left"/>
    </xf>
    <xf numFmtId="0" fontId="6" fillId="0" borderId="0" xfId="0" applyFont="1" applyBorder="1"/>
    <xf numFmtId="0" fontId="7" fillId="5" borderId="1" xfId="0" applyFont="1" applyFill="1" applyBorder="1" applyAlignment="1">
      <alignment horizontal="center"/>
    </xf>
    <xf numFmtId="0" fontId="8" fillId="2" borderId="1" xfId="2" applyNumberFormat="1" applyFont="1" applyFill="1" applyBorder="1" applyAlignment="1">
      <alignment horizontal="center" vertical="center" wrapText="1"/>
    </xf>
    <xf numFmtId="0" fontId="10" fillId="2" borderId="1" xfId="2" applyNumberFormat="1" applyFont="1" applyFill="1" applyBorder="1" applyAlignment="1">
      <alignment horizontal="center" vertical="center" wrapText="1"/>
    </xf>
    <xf numFmtId="10" fontId="6" fillId="0" borderId="1" xfId="0" applyNumberFormat="1" applyFont="1" applyBorder="1" applyAlignment="1">
      <alignment horizontal="center"/>
    </xf>
    <xf numFmtId="10" fontId="4" fillId="0" borderId="1" xfId="0" applyNumberFormat="1" applyFont="1" applyBorder="1" applyAlignment="1">
      <alignment horizontal="center"/>
    </xf>
    <xf numFmtId="0" fontId="1" fillId="0" borderId="0" xfId="1" applyBorder="1"/>
    <xf numFmtId="0" fontId="15" fillId="9" borderId="0" xfId="0" applyFont="1" applyFill="1" applyBorder="1"/>
    <xf numFmtId="164" fontId="7" fillId="0" borderId="0" xfId="0" applyNumberFormat="1" applyFont="1" applyBorder="1" applyAlignment="1">
      <alignment horizontal="center"/>
    </xf>
    <xf numFmtId="0" fontId="16" fillId="9" borderId="0" xfId="0" applyFont="1" applyFill="1" applyBorder="1"/>
    <xf numFmtId="0" fontId="16" fillId="9" borderId="0" xfId="0" applyFont="1" applyFill="1" applyBorder="1" applyAlignment="1">
      <alignment horizontal="center"/>
    </xf>
    <xf numFmtId="164" fontId="15" fillId="9" borderId="0" xfId="0" applyNumberFormat="1" applyFont="1" applyFill="1" applyBorder="1" applyAlignment="1">
      <alignment horizontal="center"/>
    </xf>
    <xf numFmtId="0" fontId="16" fillId="9" borderId="0" xfId="0" applyFont="1" applyFill="1"/>
    <xf numFmtId="2" fontId="12" fillId="3" borderId="0" xfId="0" applyNumberFormat="1" applyFont="1" applyFill="1" applyBorder="1" applyAlignment="1">
      <alignment horizontal="center"/>
    </xf>
    <xf numFmtId="0" fontId="15" fillId="10" borderId="0" xfId="0" applyFont="1" applyFill="1" applyBorder="1"/>
    <xf numFmtId="0" fontId="15" fillId="10" borderId="0" xfId="0" applyFont="1" applyFill="1"/>
    <xf numFmtId="166" fontId="15" fillId="10" borderId="0" xfId="0" quotePrefix="1" applyNumberFormat="1" applyFont="1" applyFill="1" applyBorder="1" applyAlignment="1">
      <alignment horizontal="center"/>
    </xf>
    <xf numFmtId="0" fontId="7" fillId="11" borderId="0" xfId="0" applyFont="1" applyFill="1"/>
    <xf numFmtId="164" fontId="7" fillId="6" borderId="4" xfId="0" applyNumberFormat="1" applyFont="1" applyFill="1" applyBorder="1" applyAlignment="1">
      <alignment horizontal="center" vertical="center"/>
    </xf>
    <xf numFmtId="0" fontId="6" fillId="0" borderId="0" xfId="0" applyFont="1"/>
    <xf numFmtId="0" fontId="4" fillId="6" borderId="0" xfId="0" applyFont="1" applyFill="1" applyAlignment="1" applyProtection="1">
      <alignment horizontal="left"/>
      <protection hidden="1"/>
    </xf>
    <xf numFmtId="0" fontId="7" fillId="4" borderId="0" xfId="0" applyFont="1" applyFill="1"/>
    <xf numFmtId="0" fontId="4" fillId="0" borderId="0" xfId="1" applyFont="1" applyAlignment="1">
      <alignment horizontal="left"/>
    </xf>
    <xf numFmtId="0" fontId="17" fillId="6" borderId="0" xfId="1" applyFont="1" applyFill="1" applyProtection="1">
      <protection hidden="1"/>
    </xf>
    <xf numFmtId="0" fontId="17" fillId="0" borderId="0" xfId="1" applyFont="1"/>
    <xf numFmtId="164" fontId="7" fillId="6" borderId="2" xfId="0" applyNumberFormat="1" applyFont="1" applyFill="1" applyBorder="1" applyAlignment="1">
      <alignment horizontal="center" vertical="center"/>
    </xf>
  </cellXfs>
  <cellStyles count="4">
    <cellStyle name="Гиперссылка" xfId="1" builtinId="8"/>
    <cellStyle name="Обычный" xfId="0" builtinId="0"/>
    <cellStyle name="Обычный 3" xfId="3"/>
    <cellStyle name="Обычный_1030  ATLAS FILTRI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40</xdr:row>
      <xdr:rowOff>129847</xdr:rowOff>
    </xdr:from>
    <xdr:to>
      <xdr:col>3</xdr:col>
      <xdr:colOff>2808514</xdr:colOff>
      <xdr:row>46</xdr:row>
      <xdr:rowOff>112437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24258" y="6062561"/>
          <a:ext cx="3744685" cy="875219"/>
        </a:xfrm>
        <a:prstGeom prst="rect">
          <a:avLst/>
        </a:prstGeom>
      </xdr:spPr>
    </xdr:pic>
    <xdr:clientData/>
  </xdr:twoCellAnchor>
  <xdr:twoCellAnchor editAs="oneCell">
    <xdr:from>
      <xdr:col>3</xdr:col>
      <xdr:colOff>4916334</xdr:colOff>
      <xdr:row>41</xdr:row>
      <xdr:rowOff>66562</xdr:rowOff>
    </xdr:from>
    <xdr:to>
      <xdr:col>6</xdr:col>
      <xdr:colOff>442356</xdr:colOff>
      <xdr:row>58</xdr:row>
      <xdr:rowOff>142378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040048" y="6140791"/>
          <a:ext cx="2656164" cy="26557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youtube.com/watch?v=cinB0HyL6MY&amp;t=10s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s://youtu.be/bQ3BAZ3kr-A" TargetMode="External"/><Relationship Id="rId1" Type="http://schemas.openxmlformats.org/officeDocument/2006/relationships/hyperlink" Target="http://www.alfamix.com.ua/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s://www.alfamix.com.ua/_files/ugd/f0177a_0bdfd2e3b4d24b1d8a0b19a7077d3686.pdf" TargetMode="External"/><Relationship Id="rId4" Type="http://schemas.openxmlformats.org/officeDocument/2006/relationships/hyperlink" Target="https://www.alfamix.com.ua/_files/ugd/9612b6_b2b90169dee64ff4815a60f0534653e6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6:J98"/>
  <sheetViews>
    <sheetView tabSelected="1" topLeftCell="A39" zoomScale="55" zoomScaleNormal="55" workbookViewId="0">
      <selection activeCell="B69" sqref="B69"/>
    </sheetView>
  </sheetViews>
  <sheetFormatPr defaultRowHeight="11.4" x14ac:dyDescent="0.2"/>
  <cols>
    <col min="1" max="1" width="75" style="2" customWidth="1"/>
    <col min="2" max="2" width="59.88671875" style="2" customWidth="1"/>
    <col min="3" max="3" width="13.6640625" style="2" customWidth="1"/>
    <col min="4" max="4" width="89.21875" style="2" customWidth="1"/>
    <col min="5" max="5" width="7" style="3" customWidth="1"/>
    <col min="6" max="6" width="7.77734375" style="3" customWidth="1"/>
    <col min="7" max="7" width="8.5546875" style="3" customWidth="1"/>
    <col min="8" max="8" width="15.21875" style="3" customWidth="1"/>
    <col min="9" max="9" width="7.44140625" style="2" customWidth="1"/>
    <col min="10" max="10" width="12.77734375" style="2" customWidth="1"/>
    <col min="11" max="16384" width="8.88671875" style="2"/>
  </cols>
  <sheetData>
    <row r="16" spans="1:1" ht="12" x14ac:dyDescent="0.25">
      <c r="A16" s="4" t="s">
        <v>11</v>
      </c>
    </row>
    <row r="17" spans="1:8" ht="12" x14ac:dyDescent="0.25">
      <c r="A17" s="4"/>
    </row>
    <row r="18" spans="1:8" ht="12" x14ac:dyDescent="0.25">
      <c r="A18" s="5" t="s">
        <v>6</v>
      </c>
    </row>
    <row r="19" spans="1:8" ht="12" thickBot="1" x14ac:dyDescent="0.25">
      <c r="A19" s="1" t="s">
        <v>7</v>
      </c>
    </row>
    <row r="20" spans="1:8" ht="12.6" thickBot="1" x14ac:dyDescent="0.3">
      <c r="A20" s="6"/>
      <c r="C20" s="7"/>
    </row>
    <row r="21" spans="1:8" s="8" customFormat="1" ht="12" x14ac:dyDescent="0.25">
      <c r="A21" s="7"/>
      <c r="C21" s="7"/>
      <c r="E21" s="9"/>
      <c r="F21" s="9"/>
      <c r="G21" s="9"/>
      <c r="H21" s="9"/>
    </row>
    <row r="22" spans="1:8" ht="12" x14ac:dyDescent="0.25">
      <c r="A22" s="5" t="s">
        <v>8</v>
      </c>
    </row>
    <row r="23" spans="1:8" ht="12" x14ac:dyDescent="0.25">
      <c r="A23" s="1" t="s">
        <v>41</v>
      </c>
    </row>
    <row r="24" spans="1:8" ht="12" x14ac:dyDescent="0.25">
      <c r="A24" s="10" t="s">
        <v>12</v>
      </c>
    </row>
    <row r="25" spans="1:8" ht="12" x14ac:dyDescent="0.25">
      <c r="A25" s="10" t="s">
        <v>13</v>
      </c>
    </row>
    <row r="26" spans="1:8" ht="12" x14ac:dyDescent="0.25">
      <c r="A26" s="10" t="s">
        <v>14</v>
      </c>
    </row>
    <row r="27" spans="1:8" s="8" customFormat="1" ht="12" x14ac:dyDescent="0.25">
      <c r="A27" s="11"/>
      <c r="E27" s="9"/>
      <c r="F27" s="9"/>
      <c r="G27" s="9"/>
      <c r="H27" s="9"/>
    </row>
    <row r="28" spans="1:8" ht="12" x14ac:dyDescent="0.25">
      <c r="A28" s="5" t="s">
        <v>9</v>
      </c>
    </row>
    <row r="29" spans="1:8" ht="12" x14ac:dyDescent="0.25">
      <c r="A29" s="1" t="s">
        <v>42</v>
      </c>
    </row>
    <row r="30" spans="1:8" ht="12" x14ac:dyDescent="0.25">
      <c r="A30" s="10" t="s">
        <v>15</v>
      </c>
    </row>
    <row r="31" spans="1:8" ht="12" x14ac:dyDescent="0.25">
      <c r="A31" s="10" t="s">
        <v>16</v>
      </c>
    </row>
    <row r="32" spans="1:8" s="8" customFormat="1" ht="12" x14ac:dyDescent="0.25">
      <c r="A32" s="11"/>
      <c r="E32" s="9"/>
      <c r="F32" s="9"/>
      <c r="G32" s="9"/>
      <c r="H32" s="9"/>
    </row>
    <row r="33" spans="1:8" ht="12" x14ac:dyDescent="0.25">
      <c r="A33" s="5" t="s">
        <v>10</v>
      </c>
    </row>
    <row r="34" spans="1:8" ht="12" x14ac:dyDescent="0.25">
      <c r="A34" s="1" t="s">
        <v>43</v>
      </c>
    </row>
    <row r="35" spans="1:8" ht="12" x14ac:dyDescent="0.25">
      <c r="A35" s="10" t="s">
        <v>17</v>
      </c>
    </row>
    <row r="36" spans="1:8" ht="12" x14ac:dyDescent="0.25">
      <c r="A36" s="10" t="s">
        <v>18</v>
      </c>
    </row>
    <row r="37" spans="1:8" s="8" customFormat="1" ht="12" x14ac:dyDescent="0.25">
      <c r="A37" s="11"/>
      <c r="E37" s="9"/>
      <c r="F37" s="9"/>
      <c r="G37" s="9"/>
      <c r="H37" s="9"/>
    </row>
    <row r="38" spans="1:8" ht="12" x14ac:dyDescent="0.25">
      <c r="A38" s="5" t="s">
        <v>19</v>
      </c>
    </row>
    <row r="39" spans="1:8" x14ac:dyDescent="0.2">
      <c r="A39" s="1" t="s">
        <v>24</v>
      </c>
    </row>
    <row r="40" spans="1:8" ht="12" x14ac:dyDescent="0.25">
      <c r="A40" s="10" t="s">
        <v>25</v>
      </c>
    </row>
    <row r="41" spans="1:8" x14ac:dyDescent="0.2">
      <c r="A41" s="1" t="s">
        <v>20</v>
      </c>
    </row>
    <row r="42" spans="1:8" x14ac:dyDescent="0.2">
      <c r="A42" s="1"/>
      <c r="C42" s="14"/>
      <c r="D42" s="14"/>
      <c r="E42" s="16"/>
      <c r="F42" s="16"/>
      <c r="G42" s="16"/>
      <c r="H42" s="16"/>
    </row>
    <row r="43" spans="1:8" ht="12" x14ac:dyDescent="0.25">
      <c r="A43" s="5" t="s">
        <v>21</v>
      </c>
      <c r="C43" s="14"/>
      <c r="D43" s="14"/>
      <c r="E43" s="16"/>
      <c r="F43" s="16"/>
      <c r="G43" s="16"/>
      <c r="H43" s="16"/>
    </row>
    <row r="44" spans="1:8" ht="12" x14ac:dyDescent="0.25">
      <c r="A44" s="1" t="s">
        <v>44</v>
      </c>
      <c r="C44" s="14"/>
      <c r="D44" s="14"/>
      <c r="E44" s="16"/>
      <c r="F44" s="16"/>
      <c r="G44" s="16"/>
      <c r="H44" s="16"/>
    </row>
    <row r="45" spans="1:8" ht="12" x14ac:dyDescent="0.25">
      <c r="A45" s="10" t="s">
        <v>22</v>
      </c>
      <c r="C45" s="14"/>
      <c r="D45" s="14"/>
      <c r="E45" s="16"/>
      <c r="F45" s="16"/>
      <c r="G45" s="16"/>
      <c r="H45" s="16"/>
    </row>
    <row r="46" spans="1:8" ht="12" x14ac:dyDescent="0.25">
      <c r="A46" s="10" t="s">
        <v>23</v>
      </c>
      <c r="C46" s="14"/>
      <c r="D46" s="14"/>
      <c r="E46" s="16"/>
      <c r="F46" s="16"/>
      <c r="G46" s="16"/>
      <c r="H46" s="16"/>
    </row>
    <row r="47" spans="1:8" ht="12" x14ac:dyDescent="0.25">
      <c r="A47" s="11"/>
      <c r="C47" s="14"/>
      <c r="D47" s="14"/>
      <c r="E47" s="16"/>
      <c r="F47" s="16"/>
      <c r="G47" s="16"/>
      <c r="H47" s="16"/>
    </row>
    <row r="48" spans="1:8" ht="12" x14ac:dyDescent="0.25">
      <c r="A48" s="5" t="s">
        <v>34</v>
      </c>
      <c r="C48" s="35" t="s">
        <v>47</v>
      </c>
      <c r="D48" s="14"/>
      <c r="E48" s="16"/>
      <c r="F48" s="16"/>
      <c r="G48" s="16"/>
      <c r="H48" s="16"/>
    </row>
    <row r="49" spans="1:10" ht="12" x14ac:dyDescent="0.25">
      <c r="A49" s="1" t="s">
        <v>45</v>
      </c>
      <c r="C49" s="35" t="s">
        <v>46</v>
      </c>
      <c r="D49" s="14"/>
      <c r="E49" s="16"/>
      <c r="F49" s="16"/>
      <c r="G49" s="16"/>
      <c r="H49" s="16"/>
    </row>
    <row r="50" spans="1:10" ht="12" x14ac:dyDescent="0.25">
      <c r="A50" s="10" t="s">
        <v>35</v>
      </c>
      <c r="C50" s="14" t="s">
        <v>80</v>
      </c>
      <c r="D50" s="14"/>
      <c r="E50" s="16"/>
      <c r="F50" s="16"/>
      <c r="G50" s="16"/>
      <c r="H50" s="16"/>
    </row>
    <row r="51" spans="1:10" ht="12" x14ac:dyDescent="0.25">
      <c r="A51" s="12"/>
      <c r="C51" s="2" t="s">
        <v>81</v>
      </c>
      <c r="D51" s="14"/>
      <c r="E51" s="16"/>
      <c r="F51" s="16"/>
      <c r="G51" s="16"/>
      <c r="H51" s="16"/>
    </row>
    <row r="52" spans="1:10" x14ac:dyDescent="0.2">
      <c r="C52" s="14" t="s">
        <v>48</v>
      </c>
      <c r="D52" s="16"/>
      <c r="E52" s="16"/>
      <c r="F52" s="16"/>
      <c r="G52" s="16"/>
      <c r="H52" s="14"/>
    </row>
    <row r="53" spans="1:10" x14ac:dyDescent="0.2">
      <c r="C53" s="14" t="s">
        <v>49</v>
      </c>
      <c r="D53" s="16"/>
      <c r="E53" s="16"/>
      <c r="F53" s="16"/>
      <c r="G53" s="16"/>
      <c r="H53" s="14"/>
    </row>
    <row r="54" spans="1:10" x14ac:dyDescent="0.2">
      <c r="C54" s="14" t="s">
        <v>50</v>
      </c>
      <c r="D54" s="16"/>
      <c r="E54" s="16"/>
      <c r="F54" s="16"/>
      <c r="G54" s="16"/>
      <c r="H54" s="14"/>
    </row>
    <row r="55" spans="1:10" x14ac:dyDescent="0.2">
      <c r="C55" s="2" t="s">
        <v>82</v>
      </c>
      <c r="E55" s="16"/>
      <c r="F55" s="16"/>
      <c r="G55" s="16"/>
      <c r="H55" s="14"/>
    </row>
    <row r="56" spans="1:10" ht="14.4" x14ac:dyDescent="0.3">
      <c r="C56" s="41" t="s">
        <v>72</v>
      </c>
      <c r="D56" s="16"/>
      <c r="E56" s="16"/>
      <c r="F56" s="16"/>
      <c r="G56" s="16"/>
      <c r="H56" s="14"/>
    </row>
    <row r="57" spans="1:10" ht="12" x14ac:dyDescent="0.25">
      <c r="C57" s="35" t="s">
        <v>51</v>
      </c>
      <c r="D57" s="16"/>
      <c r="E57" s="16"/>
      <c r="F57" s="16"/>
      <c r="G57" s="16"/>
      <c r="H57" s="14"/>
    </row>
    <row r="58" spans="1:10" ht="12.6" thickBot="1" x14ac:dyDescent="0.3">
      <c r="C58" s="35" t="s">
        <v>52</v>
      </c>
      <c r="D58" s="16"/>
      <c r="E58" s="16"/>
      <c r="F58" s="16"/>
      <c r="G58" s="16"/>
      <c r="H58" s="14"/>
    </row>
    <row r="59" spans="1:10" ht="14.4" thickBot="1" x14ac:dyDescent="0.3">
      <c r="A59" s="13" t="s">
        <v>3</v>
      </c>
      <c r="B59" s="25">
        <v>0</v>
      </c>
      <c r="C59" s="35" t="s">
        <v>68</v>
      </c>
      <c r="D59" s="34">
        <f>B59</f>
        <v>0</v>
      </c>
      <c r="E59" s="14"/>
      <c r="F59" s="14"/>
      <c r="G59" s="15"/>
      <c r="H59" s="14"/>
    </row>
    <row r="60" spans="1:10" ht="13.8" x14ac:dyDescent="0.25">
      <c r="A60" s="13"/>
      <c r="B60" s="48"/>
      <c r="C60" s="35" t="s">
        <v>83</v>
      </c>
      <c r="D60" s="34">
        <v>0</v>
      </c>
      <c r="E60" s="14"/>
      <c r="F60" s="14"/>
      <c r="G60" s="15"/>
      <c r="H60" s="14"/>
    </row>
    <row r="61" spans="1:10" s="18" customFormat="1" ht="12" x14ac:dyDescent="0.25">
      <c r="A61" s="17" t="s">
        <v>5</v>
      </c>
      <c r="B61" s="17" t="s">
        <v>4</v>
      </c>
      <c r="C61" s="36" t="s">
        <v>2</v>
      </c>
      <c r="D61" s="36" t="s">
        <v>53</v>
      </c>
      <c r="E61" s="36" t="s">
        <v>56</v>
      </c>
      <c r="F61" s="36" t="s">
        <v>54</v>
      </c>
      <c r="G61" s="36" t="s">
        <v>55</v>
      </c>
      <c r="H61" s="36" t="s">
        <v>57</v>
      </c>
      <c r="I61" s="36" t="s">
        <v>70</v>
      </c>
      <c r="J61" s="36" t="s">
        <v>69</v>
      </c>
    </row>
    <row r="62" spans="1:10" ht="12" x14ac:dyDescent="0.25">
      <c r="A62" s="19" t="s">
        <v>26</v>
      </c>
      <c r="B62" s="26" t="s">
        <v>39</v>
      </c>
      <c r="C62" s="37">
        <v>39611</v>
      </c>
      <c r="D62" s="28" t="s">
        <v>73</v>
      </c>
      <c r="E62" s="29" t="s">
        <v>0</v>
      </c>
      <c r="F62" s="30">
        <f>B59/0.68</f>
        <v>0</v>
      </c>
      <c r="G62" s="31">
        <v>13.27</v>
      </c>
      <c r="H62" s="31">
        <f>G62*F62</f>
        <v>0</v>
      </c>
      <c r="I62" s="39"/>
      <c r="J62" s="31">
        <f>I62*H62</f>
        <v>0</v>
      </c>
    </row>
    <row r="63" spans="1:10" s="23" customFormat="1" ht="12" x14ac:dyDescent="0.25">
      <c r="A63" s="19" t="s">
        <v>26</v>
      </c>
      <c r="B63" s="26" t="s">
        <v>38</v>
      </c>
      <c r="C63" s="37">
        <v>40943</v>
      </c>
      <c r="D63" s="28" t="s">
        <v>74</v>
      </c>
      <c r="E63" s="29" t="s">
        <v>0</v>
      </c>
      <c r="F63" s="30">
        <f>B59/0.68</f>
        <v>0</v>
      </c>
      <c r="G63" s="31">
        <v>11.61</v>
      </c>
      <c r="H63" s="31">
        <f t="shared" ref="H63:H71" si="0">G63*F63</f>
        <v>0</v>
      </c>
      <c r="I63" s="39"/>
      <c r="J63" s="31">
        <f t="shared" ref="J63:J77" si="1">I63*H63</f>
        <v>0</v>
      </c>
    </row>
    <row r="64" spans="1:10" s="23" customFormat="1" ht="12" x14ac:dyDescent="0.25">
      <c r="A64" s="19" t="s">
        <v>27</v>
      </c>
      <c r="B64" s="26" t="s">
        <v>38</v>
      </c>
      <c r="C64" s="37">
        <v>38243</v>
      </c>
      <c r="D64" s="28" t="s">
        <v>75</v>
      </c>
      <c r="E64" s="29" t="s">
        <v>0</v>
      </c>
      <c r="F64" s="30">
        <f>B59/0.68</f>
        <v>0</v>
      </c>
      <c r="G64" s="31">
        <v>11.61</v>
      </c>
      <c r="H64" s="31">
        <f>G64*F64</f>
        <v>0</v>
      </c>
      <c r="I64" s="39"/>
      <c r="J64" s="31">
        <f t="shared" si="1"/>
        <v>0</v>
      </c>
    </row>
    <row r="65" spans="1:10" ht="12" x14ac:dyDescent="0.25">
      <c r="A65" s="19" t="s">
        <v>27</v>
      </c>
      <c r="B65" s="26" t="s">
        <v>39</v>
      </c>
      <c r="C65" s="37">
        <v>35551</v>
      </c>
      <c r="D65" s="28" t="s">
        <v>76</v>
      </c>
      <c r="E65" s="29" t="s">
        <v>0</v>
      </c>
      <c r="F65" s="30">
        <f>B59/0.68</f>
        <v>0</v>
      </c>
      <c r="G65" s="31">
        <v>13.27</v>
      </c>
      <c r="H65" s="31">
        <f t="shared" si="0"/>
        <v>0</v>
      </c>
      <c r="I65" s="39"/>
      <c r="J65" s="31">
        <f t="shared" si="1"/>
        <v>0</v>
      </c>
    </row>
    <row r="66" spans="1:10" s="23" customFormat="1" ht="12" x14ac:dyDescent="0.25">
      <c r="A66" s="19" t="s">
        <v>28</v>
      </c>
      <c r="B66" s="26" t="s">
        <v>39</v>
      </c>
      <c r="C66" s="37">
        <v>35838</v>
      </c>
      <c r="D66" s="28" t="s">
        <v>77</v>
      </c>
      <c r="E66" s="29" t="s">
        <v>0</v>
      </c>
      <c r="F66" s="30">
        <f>B59/0.1458</f>
        <v>0</v>
      </c>
      <c r="G66" s="31">
        <v>4.3899999999999997</v>
      </c>
      <c r="H66" s="31">
        <f t="shared" si="0"/>
        <v>0</v>
      </c>
      <c r="I66" s="39"/>
      <c r="J66" s="31">
        <f t="shared" si="1"/>
        <v>0</v>
      </c>
    </row>
    <row r="67" spans="1:10" s="23" customFormat="1" ht="12" x14ac:dyDescent="0.25">
      <c r="A67" s="19" t="s">
        <v>28</v>
      </c>
      <c r="B67" s="26" t="s">
        <v>38</v>
      </c>
      <c r="C67" s="37">
        <v>35839</v>
      </c>
      <c r="D67" s="28" t="s">
        <v>78</v>
      </c>
      <c r="E67" s="29" t="s">
        <v>0</v>
      </c>
      <c r="F67" s="30">
        <f>B59/0.0933</f>
        <v>0</v>
      </c>
      <c r="G67" s="31">
        <v>3.97</v>
      </c>
      <c r="H67" s="31">
        <f t="shared" si="0"/>
        <v>0</v>
      </c>
      <c r="I67" s="39"/>
      <c r="J67" s="31">
        <f t="shared" si="1"/>
        <v>0</v>
      </c>
    </row>
    <row r="68" spans="1:10" s="23" customFormat="1" ht="12" x14ac:dyDescent="0.25">
      <c r="A68" s="19" t="s">
        <v>29</v>
      </c>
      <c r="B68" s="26" t="s">
        <v>33</v>
      </c>
      <c r="C68" s="38">
        <v>33858</v>
      </c>
      <c r="D68" s="20" t="s">
        <v>67</v>
      </c>
      <c r="E68" s="21" t="s">
        <v>58</v>
      </c>
      <c r="F68" s="24">
        <f>B59*0.36</f>
        <v>0</v>
      </c>
      <c r="G68" s="22">
        <v>14.24</v>
      </c>
      <c r="H68" s="22">
        <f t="shared" si="0"/>
        <v>0</v>
      </c>
      <c r="I68" s="40"/>
      <c r="J68" s="22">
        <f t="shared" si="1"/>
        <v>0</v>
      </c>
    </row>
    <row r="69" spans="1:10" x14ac:dyDescent="0.2">
      <c r="A69" s="19" t="s">
        <v>37</v>
      </c>
      <c r="B69" s="26" t="s">
        <v>33</v>
      </c>
      <c r="C69" s="38">
        <v>23053</v>
      </c>
      <c r="D69" s="20" t="s">
        <v>79</v>
      </c>
      <c r="E69" s="21" t="s">
        <v>1</v>
      </c>
      <c r="F69" s="24">
        <f>B59</f>
        <v>0</v>
      </c>
      <c r="G69" s="22">
        <v>0.81</v>
      </c>
      <c r="H69" s="22">
        <f t="shared" si="0"/>
        <v>0</v>
      </c>
      <c r="I69" s="40"/>
      <c r="J69" s="22">
        <f t="shared" si="1"/>
        <v>0</v>
      </c>
    </row>
    <row r="70" spans="1:10" x14ac:dyDescent="0.2">
      <c r="A70" s="19" t="s">
        <v>31</v>
      </c>
      <c r="B70" s="26" t="s">
        <v>33</v>
      </c>
      <c r="C70" s="38">
        <v>23030</v>
      </c>
      <c r="D70" s="20" t="s">
        <v>59</v>
      </c>
      <c r="E70" s="21" t="s">
        <v>0</v>
      </c>
      <c r="F70" s="24">
        <f>B59/0.5</f>
        <v>0</v>
      </c>
      <c r="G70" s="22">
        <v>1.54</v>
      </c>
      <c r="H70" s="22">
        <f t="shared" si="0"/>
        <v>0</v>
      </c>
      <c r="I70" s="40"/>
      <c r="J70" s="22">
        <f t="shared" si="1"/>
        <v>0</v>
      </c>
    </row>
    <row r="71" spans="1:10" x14ac:dyDescent="0.2">
      <c r="A71" s="19" t="s">
        <v>30</v>
      </c>
      <c r="B71" s="26" t="s">
        <v>33</v>
      </c>
      <c r="C71" s="38">
        <v>11335</v>
      </c>
      <c r="D71" s="20" t="s">
        <v>60</v>
      </c>
      <c r="E71" s="21" t="s">
        <v>40</v>
      </c>
      <c r="F71" s="24">
        <f>B59/5</f>
        <v>0</v>
      </c>
      <c r="G71" s="22">
        <v>8</v>
      </c>
      <c r="H71" s="22">
        <f t="shared" si="0"/>
        <v>0</v>
      </c>
      <c r="I71" s="40"/>
      <c r="J71" s="22">
        <f t="shared" si="1"/>
        <v>0</v>
      </c>
    </row>
    <row r="72" spans="1:10" x14ac:dyDescent="0.2">
      <c r="A72" s="19" t="s">
        <v>32</v>
      </c>
      <c r="B72" s="26" t="s">
        <v>33</v>
      </c>
      <c r="C72" s="38">
        <v>33964</v>
      </c>
      <c r="D72" s="20" t="s">
        <v>61</v>
      </c>
      <c r="E72" s="21" t="s">
        <v>40</v>
      </c>
      <c r="F72" s="24">
        <f>B59/20</f>
        <v>0</v>
      </c>
      <c r="G72" s="22">
        <v>35.15</v>
      </c>
      <c r="H72" s="22">
        <f>G72*F72</f>
        <v>0</v>
      </c>
      <c r="I72" s="40"/>
      <c r="J72" s="22">
        <f t="shared" si="1"/>
        <v>0</v>
      </c>
    </row>
    <row r="73" spans="1:10" x14ac:dyDescent="0.2">
      <c r="A73" s="19" t="s">
        <v>32</v>
      </c>
      <c r="B73" s="26" t="s">
        <v>33</v>
      </c>
      <c r="C73" s="38">
        <v>33858</v>
      </c>
      <c r="D73" s="20" t="s">
        <v>66</v>
      </c>
      <c r="E73" s="21" t="s">
        <v>58</v>
      </c>
      <c r="F73" s="24">
        <f>B59*0.36</f>
        <v>0</v>
      </c>
      <c r="G73" s="22">
        <v>14.24</v>
      </c>
      <c r="H73" s="22">
        <f>G73*F73</f>
        <v>0</v>
      </c>
      <c r="I73" s="40"/>
      <c r="J73" s="22">
        <f t="shared" si="1"/>
        <v>0</v>
      </c>
    </row>
    <row r="74" spans="1:10" x14ac:dyDescent="0.2">
      <c r="A74" s="19" t="s">
        <v>32</v>
      </c>
      <c r="B74" s="26" t="s">
        <v>33</v>
      </c>
      <c r="C74" s="38">
        <v>33864</v>
      </c>
      <c r="D74" s="20" t="s">
        <v>62</v>
      </c>
      <c r="E74" s="21" t="s">
        <v>40</v>
      </c>
      <c r="F74" s="24">
        <f>B59/3.57</f>
        <v>0</v>
      </c>
      <c r="G74" s="22">
        <v>79.88</v>
      </c>
      <c r="H74" s="22">
        <f>G74*F74</f>
        <v>0</v>
      </c>
      <c r="I74" s="40"/>
      <c r="J74" s="22">
        <f t="shared" si="1"/>
        <v>0</v>
      </c>
    </row>
    <row r="75" spans="1:10" ht="12" x14ac:dyDescent="0.25">
      <c r="A75" s="32" t="s">
        <v>36</v>
      </c>
      <c r="B75" s="33" t="s">
        <v>39</v>
      </c>
      <c r="C75" s="37">
        <v>23754</v>
      </c>
      <c r="D75" s="28" t="s">
        <v>63</v>
      </c>
      <c r="E75" s="29" t="s">
        <v>1</v>
      </c>
      <c r="F75" s="30">
        <f>B59*7.06</f>
        <v>0</v>
      </c>
      <c r="G75" s="31">
        <v>1.02</v>
      </c>
      <c r="H75" s="31">
        <f>G75*F75</f>
        <v>0</v>
      </c>
      <c r="I75" s="39"/>
      <c r="J75" s="31">
        <f t="shared" si="1"/>
        <v>0</v>
      </c>
    </row>
    <row r="76" spans="1:10" ht="12" x14ac:dyDescent="0.25">
      <c r="A76" s="32" t="s">
        <v>36</v>
      </c>
      <c r="B76" s="33" t="s">
        <v>38</v>
      </c>
      <c r="C76" s="37">
        <v>23856</v>
      </c>
      <c r="D76" s="28" t="s">
        <v>64</v>
      </c>
      <c r="E76" s="29" t="s">
        <v>0</v>
      </c>
      <c r="F76" s="30">
        <f>B59*10.58</f>
        <v>0</v>
      </c>
      <c r="G76" s="31">
        <v>1.02</v>
      </c>
      <c r="H76" s="31">
        <f>G76*F76</f>
        <v>0</v>
      </c>
      <c r="I76" s="39"/>
      <c r="J76" s="31">
        <f t="shared" si="1"/>
        <v>0</v>
      </c>
    </row>
    <row r="77" spans="1:10" ht="12" x14ac:dyDescent="0.25">
      <c r="C77" s="14"/>
      <c r="D77" s="35" t="s">
        <v>65</v>
      </c>
      <c r="E77" s="35"/>
      <c r="F77" s="35"/>
      <c r="G77" s="35"/>
      <c r="H77" s="27">
        <f>B79</f>
        <v>0</v>
      </c>
    </row>
    <row r="78" spans="1:10" ht="12.6" thickBot="1" x14ac:dyDescent="0.3">
      <c r="C78" s="14"/>
      <c r="D78" s="14"/>
      <c r="E78" s="14"/>
      <c r="F78" s="14"/>
      <c r="G78" s="14"/>
      <c r="H78" s="27"/>
      <c r="J78" s="43">
        <f>SUBTOTAL(9,J62:J76)</f>
        <v>0</v>
      </c>
    </row>
    <row r="79" spans="1:10" ht="13.8" thickBot="1" x14ac:dyDescent="0.3">
      <c r="A79" s="52" t="s">
        <v>84</v>
      </c>
      <c r="B79" s="53">
        <f>SUBTOTAL(9,H62:H76)</f>
        <v>0</v>
      </c>
      <c r="C79" s="44"/>
      <c r="D79" s="42" t="s">
        <v>71</v>
      </c>
      <c r="E79" s="45"/>
      <c r="F79" s="45"/>
      <c r="G79" s="45"/>
      <c r="H79" s="46">
        <f>H77-J78</f>
        <v>0</v>
      </c>
      <c r="I79" s="47"/>
      <c r="J79" s="47"/>
    </row>
    <row r="80" spans="1:10" ht="12.6" thickBot="1" x14ac:dyDescent="0.3">
      <c r="C80" s="14"/>
      <c r="D80" s="14"/>
      <c r="E80" s="14"/>
      <c r="F80" s="14"/>
      <c r="G80" s="14"/>
      <c r="H80" s="27"/>
    </row>
    <row r="81" spans="1:10" ht="13.8" thickBot="1" x14ac:dyDescent="0.3">
      <c r="A81" s="52" t="s">
        <v>85</v>
      </c>
      <c r="B81" s="60" t="e">
        <f>B79/B59</f>
        <v>#DIV/0!</v>
      </c>
      <c r="C81" s="49"/>
      <c r="D81" s="49" t="s">
        <v>71</v>
      </c>
      <c r="E81" s="49"/>
      <c r="F81" s="49"/>
      <c r="G81" s="49"/>
      <c r="H81" s="51">
        <f>D60*H79</f>
        <v>0</v>
      </c>
      <c r="I81" s="50"/>
      <c r="J81" s="50"/>
    </row>
    <row r="82" spans="1:10" x14ac:dyDescent="0.2">
      <c r="C82" s="14"/>
      <c r="E82" s="16"/>
      <c r="F82" s="16"/>
      <c r="G82" s="16"/>
      <c r="H82" s="16"/>
    </row>
    <row r="84" spans="1:10" ht="12" x14ac:dyDescent="0.25">
      <c r="A84" s="54" t="s">
        <v>86</v>
      </c>
    </row>
    <row r="85" spans="1:10" ht="12" x14ac:dyDescent="0.25">
      <c r="A85" s="54" t="s">
        <v>87</v>
      </c>
    </row>
    <row r="86" spans="1:10" ht="12" x14ac:dyDescent="0.25">
      <c r="A86" s="54" t="s">
        <v>88</v>
      </c>
      <c r="B86" s="1"/>
    </row>
    <row r="87" spans="1:10" ht="12" x14ac:dyDescent="0.25">
      <c r="A87" s="54"/>
      <c r="B87" s="55"/>
    </row>
    <row r="89" spans="1:10" ht="12" x14ac:dyDescent="0.25">
      <c r="A89" s="56" t="s">
        <v>89</v>
      </c>
    </row>
    <row r="90" spans="1:10" x14ac:dyDescent="0.2">
      <c r="A90" s="2" t="s">
        <v>90</v>
      </c>
      <c r="B90" s="57" t="s">
        <v>91</v>
      </c>
    </row>
    <row r="91" spans="1:10" x14ac:dyDescent="0.2">
      <c r="A91" s="2" t="s">
        <v>92</v>
      </c>
      <c r="B91" s="57" t="s">
        <v>93</v>
      </c>
    </row>
    <row r="92" spans="1:10" x14ac:dyDescent="0.2">
      <c r="A92" s="2" t="s">
        <v>94</v>
      </c>
      <c r="B92" s="57" t="s">
        <v>95</v>
      </c>
    </row>
    <row r="93" spans="1:10" x14ac:dyDescent="0.2">
      <c r="A93" s="2" t="s">
        <v>96</v>
      </c>
      <c r="B93" s="57" t="s">
        <v>97</v>
      </c>
    </row>
    <row r="94" spans="1:10" x14ac:dyDescent="0.2">
      <c r="B94" s="57"/>
    </row>
    <row r="95" spans="1:10" x14ac:dyDescent="0.2">
      <c r="B95" s="1"/>
    </row>
    <row r="96" spans="1:10" ht="12" x14ac:dyDescent="0.25">
      <c r="A96" s="56" t="s">
        <v>98</v>
      </c>
      <c r="B96" s="58" t="s">
        <v>99</v>
      </c>
    </row>
    <row r="97" spans="1:2" x14ac:dyDescent="0.2">
      <c r="B97" s="1"/>
    </row>
    <row r="98" spans="1:2" ht="12" x14ac:dyDescent="0.25">
      <c r="A98" s="56" t="s">
        <v>100</v>
      </c>
      <c r="B98" s="59" t="s">
        <v>101</v>
      </c>
    </row>
  </sheetData>
  <sheetProtection deleteColumns="0" deleteRows="0" selectLockedCells="1" selectUnlockedCells="1"/>
  <autoFilter ref="A61:H76"/>
  <sortState ref="A19:H32">
    <sortCondition ref="A19:A32"/>
  </sortState>
  <conditionalFormatting sqref="B79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{6891D26F-88DB-4996-A16A-4D93981065EB}</x14:id>
        </ext>
      </extLst>
    </cfRule>
  </conditionalFormatting>
  <conditionalFormatting sqref="B81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{8EC66A7C-B3D7-4CEE-9CDC-4D23F6CC580C}</x14:id>
        </ext>
      </extLst>
    </cfRule>
  </conditionalFormatting>
  <hyperlinks>
    <hyperlink ref="C56" r:id="rId1"/>
    <hyperlink ref="B90" r:id="rId2"/>
    <hyperlink ref="B93" r:id="rId3"/>
    <hyperlink ref="B98" r:id="rId4"/>
    <hyperlink ref="B96" r:id="rId5"/>
  </hyperlinks>
  <pageMargins left="0.25" right="0.25" top="0.75" bottom="0.75" header="0.3" footer="0.3"/>
  <pageSetup paperSize="9" orientation="landscape" r:id="rId6"/>
  <drawing r:id="rId7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891D26F-88DB-4996-A16A-4D93981065E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B79</xm:sqref>
        </x14:conditionalFormatting>
        <x14:conditionalFormatting xmlns:xm="http://schemas.microsoft.com/office/excel/2006/main">
          <x14:cfRule type="dataBar" id="{8EC66A7C-B3D7-4CEE-9CDC-4D23F6CC580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B81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AlfaMix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2023-03-27T10:26:58Z</dcterms:modified>
</cp:coreProperties>
</file>